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Cover" sheetId="1" r:id="rId1"/>
    <sheet name="Appendix1" sheetId="2" r:id="rId2"/>
    <sheet name="Appendix2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1" authorId="0">
      <text>
        <r>
          <rPr>
            <b/>
            <sz val="10"/>
            <color indexed="8"/>
            <rFont val="Tahoma"/>
            <family val="2"/>
          </rPr>
          <t xml:space="preserve">Alex G. Doll Consulting Ltd:
</t>
        </r>
        <r>
          <rPr>
            <sz val="10"/>
            <color indexed="8"/>
            <rFont val="Tahoma"/>
            <family val="2"/>
          </rPr>
          <t>Cannot plot 100% passing on a R-R plot</t>
        </r>
      </text>
    </comment>
    <comment ref="D42" authorId="0">
      <text>
        <r>
          <rPr>
            <b/>
            <sz val="10"/>
            <color indexed="8"/>
            <rFont val="Tahoma"/>
            <family val="2"/>
          </rPr>
          <t xml:space="preserve">Alex G. Doll Consulting Ltd:
</t>
        </r>
        <r>
          <rPr>
            <sz val="10"/>
            <color indexed="8"/>
            <rFont val="Tahoma"/>
            <family val="2"/>
          </rPr>
          <t>R-R plot doesn't include a "zero" size point</t>
        </r>
      </text>
    </comment>
  </commentList>
</comments>
</file>

<file path=xl/sharedStrings.xml><?xml version="1.0" encoding="utf-8"?>
<sst xmlns="http://schemas.openxmlformats.org/spreadsheetml/2006/main" count="90" uniqueCount="88">
  <si>
    <t>CALCULATION COVER SHEET</t>
  </si>
  <si>
    <t>Date:</t>
  </si>
  <si>
    <t>Author:</t>
  </si>
  <si>
    <t>Alex Doll</t>
  </si>
  <si>
    <t>Project:</t>
  </si>
  <si>
    <t>General Engineering</t>
  </si>
  <si>
    <t>Calc No:</t>
  </si>
  <si>
    <t>Title:</t>
  </si>
  <si>
    <t>Fitting Rosin-Rammler parameters to a sieve analysis</t>
  </si>
  <si>
    <t>Purpose:</t>
  </si>
  <si>
    <t>Basis / Assumptions:</t>
  </si>
  <si>
    <t>Method:</t>
  </si>
  <si>
    <t>Fit the data set entered to the equation:</t>
  </si>
  <si>
    <r>
      <t>Y = n * X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</si>
  <si>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where:</t>
  </si>
  <si>
    <t>Y = ln(-ln(R))</t>
  </si>
  <si>
    <t>X = ln(D)</t>
  </si>
  <si>
    <t>Refer to Appendix 1 for derivation.</t>
  </si>
  <si>
    <t>D</t>
  </si>
  <si>
    <t>R</t>
  </si>
  <si>
    <t>X</t>
  </si>
  <si>
    <t>Y</t>
  </si>
  <si>
    <t>Sieve, µm</t>
  </si>
  <si>
    <t>Cumulative %Retained</t>
  </si>
  <si>
    <t>Fitted Y</t>
  </si>
  <si>
    <t>Fitted  %retained</t>
  </si>
  <si>
    <t>n=</t>
  </si>
  <si>
    <t>R² =</t>
  </si>
  <si>
    <t>(Note: R² is relative to the</t>
  </si>
  <si>
    <r>
      <t>n * 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 =</t>
    </r>
  </si>
  <si>
    <t xml:space="preserve"> derived X and Y, and not D and R.)</t>
  </si>
  <si>
    <r>
      <t>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=</t>
    </r>
  </si>
  <si>
    <t>Result:</t>
  </si>
  <si>
    <t>References:</t>
  </si>
  <si>
    <t>The Rosin-Rammler plotting system available at</t>
  </si>
  <si>
    <t>http://www.sagmilling.com will permit plotting data</t>
  </si>
  <si>
    <t>on a Rosin-Rammler Y-axis.  Refer to Appendix 2 for</t>
  </si>
  <si>
    <t>instructions on how to paste data from this calc</t>
  </si>
  <si>
    <t>into the website.</t>
  </si>
  <si>
    <t>http://www.codecogs.com/d-ox/engineering/materials/rosin_rammler.php</t>
  </si>
  <si>
    <t>CALCULATION APPENDIX 1</t>
  </si>
  <si>
    <t>Derivation of the plotting equations:</t>
  </si>
  <si>
    <t>General form of the Rosin-Rammler equation:</t>
  </si>
  <si>
    <t>Where:</t>
  </si>
  <si>
    <r>
      <t>R</t>
    </r>
    <r>
      <rPr>
        <sz val="10"/>
        <rFont val="Arial"/>
        <family val="2"/>
      </rPr>
      <t xml:space="preserve"> is the cumulative %retained at a size </t>
    </r>
    <r>
      <rPr>
        <b/>
        <sz val="10"/>
        <rFont val="Arial"/>
        <family val="2"/>
      </rPr>
      <t>D</t>
    </r>
  </si>
  <si>
    <r>
      <t xml:space="preserve">and </t>
    </r>
    <r>
      <rPr>
        <b/>
        <sz val="11.5"/>
        <rFont val="Arial"/>
        <family val="2"/>
      </rPr>
      <t>D</t>
    </r>
    <r>
      <rPr>
        <b/>
        <vertAlign val="subscript"/>
        <sz val="11.5"/>
        <rFont val="Arial"/>
        <family val="2"/>
      </rPr>
      <t>N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are fitting parameters.</t>
    </r>
  </si>
  <si>
    <t>In computer programming notation, write as:</t>
  </si>
  <si>
    <r>
      <t>R = exp(-(D/D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)^n)</t>
    </r>
  </si>
  <si>
    <t>Now, start solving for an equation in the form of</t>
  </si>
  <si>
    <t>ƒ(R) = c1*ƒ(D) + c2</t>
  </si>
  <si>
    <t>where c1 and c2 are constants</t>
  </si>
  <si>
    <t>step 0</t>
  </si>
  <si>
    <t>step 1</t>
  </si>
  <si>
    <r>
      <t>ln(R) = -(D/D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</t>
    </r>
  </si>
  <si>
    <t>step 2</t>
  </si>
  <si>
    <r>
      <t>ln(1/R) = 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</t>
    </r>
  </si>
  <si>
    <t>step 3</t>
  </si>
  <si>
    <r>
      <t>ln[ln(1/R)] = n*ln(D/D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</si>
  <si>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t>step 4</t>
  </si>
  <si>
    <r>
      <t>ln[ln(1/R)] = n*ln(D)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</si>
  <si>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Done.  In this expression, ƒ(R) = ln[ln(1/R)]</t>
  </si>
  <si>
    <t>ƒ(D) = ln(D)</t>
  </si>
  <si>
    <t>c1 = n</t>
  </si>
  <si>
    <r>
      <t>c2 = n*ln(D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</si>
  <si>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t>Note that if R is expressed as a decimal (0.04 instead of 4%),</t>
  </si>
  <si>
    <t>then the term ln(1/R) will be negative and the second logarithm</t>
  </si>
  <si>
    <t>will fail.  This is fixed by modifying the ƒ(R) term:</t>
  </si>
  <si>
    <t>ƒ(R) = ln[ -ln(1/R)]</t>
  </si>
  <si>
    <t>and the equation becomes:</t>
  </si>
  <si>
    <r>
      <t>ln[ -ln(1/R)] = n*ln(D)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</si>
  <si>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CALCULATION APPENDIX 2</t>
  </si>
  <si>
    <t>Using the SAGMILLING.COM Rosin-Rammler plotting system</t>
  </si>
  <si>
    <t>Requirements:</t>
  </si>
  <si>
    <t>Web browser and Internet access</t>
  </si>
  <si>
    <t>Sun Java (just about any version should work)</t>
  </si>
  <si>
    <t>Browse http://www.sagmilling.com</t>
  </si>
  <si>
    <t>Select "Design Tools" from the menu on the left</t>
  </si>
  <si>
    <t>Select Particle Size Plot from the menu on the left.</t>
  </si>
  <si>
    <t>Should see the screenshot below:</t>
  </si>
  <si>
    <t>Select "I have %retained. Don't calculate anything."</t>
  </si>
  <si>
    <t>Select "Manually enter particle sizes" and press "Next"</t>
  </si>
  <si>
    <t>Paste the info on the right</t>
  </si>
  <si>
    <t>into the entry box on the website:</t>
  </si>
  <si>
    <t>Press "Next"</t>
  </si>
  <si>
    <t>Press "Validate"</t>
  </si>
  <si>
    <t>Select "Rosin-Rammler" plot type</t>
  </si>
  <si>
    <t>Click "Next"</t>
  </si>
  <si>
    <r>
      <t>Done.</t>
    </r>
    <r>
      <rPr>
        <sz val="10"/>
        <rFont val="Arial"/>
        <family val="2"/>
      </rPr>
      <t xml:space="preserve">  You should see the Java Applet load and display this: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</si>
</sst>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-MMM\-YY;@"/>
    <numFmt numFmtId="166" formatCode="0%"/>
    <numFmt numFmtId="167" formatCode="0.0%"/>
    <numFmt numFmtId="168" formatCode="0.00"/>
    <numFmt numFmtId="169" formatCode="0.0000"/>
  </numFmts>
  <fonts count="18"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10"/>
      <color indexed="12"/>
      <name val="Arial"/>
      <family val="2"/>
    </font>
    <font>
      <sz val="9"/>
      <color indexed="23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.25"/>
      <color indexed="59"/>
      <name val="Arial"/>
      <family val="2"/>
    </font>
    <font>
      <sz val="9.5"/>
      <color indexed="59"/>
      <name val="Arial"/>
      <family val="2"/>
    </font>
    <font>
      <b/>
      <sz val="9.5"/>
      <color indexed="5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1.5"/>
      <name val="Arial"/>
      <family val="2"/>
    </font>
    <font>
      <b/>
      <vertAlign val="subscript"/>
      <sz val="11.5"/>
      <name val="Arial"/>
      <family val="2"/>
    </font>
    <font>
      <vertAlign val="sub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lef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4" fontId="4" fillId="0" borderId="0" xfId="0" applyFont="1" applyAlignment="1">
      <alignment horizontal="right" wrapText="1"/>
    </xf>
    <xf numFmtId="164" fontId="5" fillId="2" borderId="0" xfId="0" applyFont="1" applyFill="1" applyAlignment="1">
      <alignment/>
    </xf>
    <xf numFmtId="167" fontId="5" fillId="2" borderId="0" xfId="19" applyNumberFormat="1" applyFont="1" applyFill="1" applyBorder="1" applyAlignment="1" applyProtection="1">
      <alignment/>
      <protection/>
    </xf>
    <xf numFmtId="168" fontId="6" fillId="3" borderId="0" xfId="0" applyNumberFormat="1" applyFont="1" applyFill="1" applyAlignment="1">
      <alignment/>
    </xf>
    <xf numFmtId="167" fontId="0" fillId="0" borderId="0" xfId="19" applyNumberFormat="1" applyFont="1" applyFill="1" applyBorder="1" applyAlignment="1" applyProtection="1">
      <alignment/>
      <protection/>
    </xf>
    <xf numFmtId="168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9" fontId="0" fillId="0" borderId="0" xfId="0" applyNumberFormat="1" applyAlignment="1">
      <alignment/>
    </xf>
    <xf numFmtId="164" fontId="4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313739"/>
                </a:solidFill>
                <a:latin typeface="Arial"/>
                <a:ea typeface="Arial"/>
                <a:cs typeface="Arial"/>
              </a:rPr>
              <a:t>Rosin Rammler Regression Check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465"/>
          <c:w val="0.90275"/>
          <c:h val="0.7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CalcCover!$B$32:$B$41</c:f>
              <c:numCache/>
            </c:numRef>
          </c:xVal>
          <c:yVal>
            <c:numRef>
              <c:f>CalcCover!$C$32:$C$41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CalcCover!$B$32:$B$41</c:f>
              <c:numCache/>
            </c:numRef>
          </c:xVal>
          <c:yVal>
            <c:numRef>
              <c:f>CalcCover!$G$32:$G$41</c:f>
              <c:numCache/>
            </c:numRef>
          </c:yVal>
          <c:smooth val="0"/>
        </c:ser>
        <c:axId val="51148757"/>
        <c:axId val="57685630"/>
      </c:scatterChart>
      <c:valAx>
        <c:axId val="5114875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313739"/>
                    </a:solidFill>
                    <a:latin typeface="Arial"/>
                    <a:ea typeface="Arial"/>
                    <a:cs typeface="Arial"/>
                  </a:rPr>
                  <a:t>Sieve,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85630"/>
        <c:crossesAt val="0"/>
        <c:crossBetween val="midCat"/>
        <c:dispUnits/>
      </c:valAx>
      <c:valAx>
        <c:axId val="57685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313739"/>
                    </a:solidFill>
                    <a:latin typeface="Arial"/>
                    <a:ea typeface="Arial"/>
                    <a:cs typeface="Arial"/>
                  </a:rPr>
                  <a:t>Cumulative %retained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87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2</xdr:row>
      <xdr:rowOff>85725</xdr:rowOff>
    </xdr:from>
    <xdr:to>
      <xdr:col>6</xdr:col>
      <xdr:colOff>571500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409575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590550</xdr:colOff>
      <xdr:row>6</xdr:row>
      <xdr:rowOff>0</xdr:rowOff>
    </xdr:from>
    <xdr:to>
      <xdr:col>7</xdr:col>
      <xdr:colOff>19050</xdr:colOff>
      <xdr:row>8</xdr:row>
      <xdr:rowOff>38100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590550" y="971550"/>
          <a:ext cx="36290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Given a data set from a sieve analysis, determine the Rosin Rammler parameters by regression</a:t>
          </a:r>
        </a:p>
      </xdr:txBody>
    </xdr:sp>
    <xdr:clientData/>
  </xdr:twoCellAnchor>
  <xdr:twoCellAnchor>
    <xdr:from>
      <xdr:col>0</xdr:col>
      <xdr:colOff>581025</xdr:colOff>
      <xdr:row>10</xdr:row>
      <xdr:rowOff>28575</xdr:rowOff>
    </xdr:from>
    <xdr:to>
      <xdr:col>7</xdr:col>
      <xdr:colOff>9525</xdr:colOff>
      <xdr:row>17</xdr:row>
      <xdr:rowOff>66675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581025" y="1647825"/>
          <a:ext cx="36290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set is assumed to follow a Rosin-Rammler distribution.  This distribution is commonly seen in mineral grinding circuits as cyclone overflow or SAG mill feed streams.  Plotting the data set on a Rosin-Rammler chart (like the one available at http://www.sagmilling.com) should result in a straight line if the data is suitable for fitting by this method.</a:t>
          </a:r>
        </a:p>
      </xdr:txBody>
    </xdr:sp>
    <xdr:clientData/>
  </xdr:twoCellAnchor>
  <xdr:twoCellAnchor>
    <xdr:from>
      <xdr:col>0</xdr:col>
      <xdr:colOff>19050</xdr:colOff>
      <xdr:row>52</xdr:row>
      <xdr:rowOff>19050</xdr:rowOff>
    </xdr:from>
    <xdr:to>
      <xdr:col>7</xdr:col>
      <xdr:colOff>495300</xdr:colOff>
      <xdr:row>69</xdr:row>
      <xdr:rowOff>85725</xdr:rowOff>
    </xdr:to>
    <xdr:graphicFrame>
      <xdr:nvGraphicFramePr>
        <xdr:cNvPr id="4" name="Chart 6"/>
        <xdr:cNvGraphicFramePr/>
      </xdr:nvGraphicFramePr>
      <xdr:xfrm>
        <a:off x="19050" y="8667750"/>
        <a:ext cx="46767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78</xdr:row>
      <xdr:rowOff>95250</xdr:rowOff>
    </xdr:from>
    <xdr:to>
      <xdr:col>7</xdr:col>
      <xdr:colOff>504825</xdr:colOff>
      <xdr:row>83</xdr:row>
      <xdr:rowOff>38100</xdr:rowOff>
    </xdr:to>
    <xdr:sp fLocksText="0">
      <xdr:nvSpPr>
        <xdr:cNvPr id="5" name="Text 9"/>
        <xdr:cNvSpPr txBox="1">
          <a:spLocks noChangeArrowheads="1"/>
        </xdr:cNvSpPr>
      </xdr:nvSpPr>
      <xdr:spPr>
        <a:xfrm>
          <a:off x="600075" y="12973050"/>
          <a:ext cx="41052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equation was originally published under:
Rosin, P. and Rammler, E., The Laws Governing the Fineness of Powdered Coal,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J. Inst. Fuel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Vol.7, No. 31, pp.29-36, 1933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85725</xdr:rowOff>
    </xdr:from>
    <xdr:to>
      <xdr:col>6</xdr:col>
      <xdr:colOff>571500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247650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6</xdr:row>
      <xdr:rowOff>123825</xdr:rowOff>
    </xdr:from>
    <xdr:to>
      <xdr:col>6</xdr:col>
      <xdr:colOff>123825</xdr:colOff>
      <xdr:row>8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095375"/>
          <a:ext cx="7239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85725</xdr:rowOff>
    </xdr:from>
    <xdr:to>
      <xdr:col>6</xdr:col>
      <xdr:colOff>571500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247650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0</xdr:colOff>
      <xdr:row>19</xdr:row>
      <xdr:rowOff>152400</xdr:rowOff>
    </xdr:from>
    <xdr:to>
      <xdr:col>7</xdr:col>
      <xdr:colOff>457200</xdr:colOff>
      <xdr:row>40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8975"/>
          <a:ext cx="4657725" cy="3314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76200</xdr:rowOff>
    </xdr:from>
    <xdr:to>
      <xdr:col>4</xdr:col>
      <xdr:colOff>304800</xdr:colOff>
      <xdr:row>64</xdr:row>
      <xdr:rowOff>47625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600075" y="9467850"/>
          <a:ext cx="21050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Paste the info on the right into the right-most entry box on the web page (the "Cum. % Retained" column).  Don't worry about the weird spacing or the odd decimal places.</a:t>
          </a:r>
        </a:p>
      </xdr:txBody>
    </xdr:sp>
    <xdr:clientData/>
  </xdr:twoCellAnchor>
  <xdr:twoCellAnchor>
    <xdr:from>
      <xdr:col>0</xdr:col>
      <xdr:colOff>0</xdr:colOff>
      <xdr:row>75</xdr:row>
      <xdr:rowOff>104775</xdr:rowOff>
    </xdr:from>
    <xdr:to>
      <xdr:col>7</xdr:col>
      <xdr:colOff>247650</xdr:colOff>
      <xdr:row>95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249150"/>
          <a:ext cx="4448175" cy="3162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4">
      <selection activeCell="C21" sqref="C21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0</v>
      </c>
      <c r="E1" s="2" t="s">
        <v>1</v>
      </c>
      <c r="F1" s="3">
        <f ca="1">TODAY()</f>
        <v>41804</v>
      </c>
    </row>
    <row r="2" spans="5:6" ht="12.75">
      <c r="E2" s="2" t="s">
        <v>2</v>
      </c>
      <c r="F2" s="4" t="s">
        <v>3</v>
      </c>
    </row>
    <row r="3" spans="1:6" ht="12.75">
      <c r="A3" s="2" t="s">
        <v>4</v>
      </c>
      <c r="B3" s="4" t="s">
        <v>5</v>
      </c>
      <c r="E3" s="1" t="s">
        <v>6</v>
      </c>
      <c r="F3" s="5"/>
    </row>
    <row r="4" spans="1:2" ht="12.75">
      <c r="A4" s="2" t="s">
        <v>7</v>
      </c>
      <c r="B4" s="5" t="s">
        <v>8</v>
      </c>
    </row>
    <row r="5" spans="1:7" ht="12.75">
      <c r="A5" s="6"/>
      <c r="B5" s="7"/>
      <c r="C5" s="7"/>
      <c r="D5" s="6"/>
      <c r="E5" s="6"/>
      <c r="F5" s="6"/>
      <c r="G5" s="6"/>
    </row>
    <row r="6" spans="1:7" ht="12.75">
      <c r="A6" s="8"/>
      <c r="B6" s="9"/>
      <c r="C6" s="9"/>
      <c r="D6" s="8"/>
      <c r="E6" s="8"/>
      <c r="F6" s="8"/>
      <c r="G6" s="8"/>
    </row>
    <row r="7" spans="1:7" ht="12.75">
      <c r="A7" s="2" t="s">
        <v>9</v>
      </c>
      <c r="B7" s="9"/>
      <c r="C7" s="9"/>
      <c r="D7" s="8"/>
      <c r="E7" s="8"/>
      <c r="F7" s="8"/>
      <c r="G7" s="8"/>
    </row>
    <row r="8" spans="2:7" ht="12.75">
      <c r="B8" s="9"/>
      <c r="C8" s="9"/>
      <c r="D8" s="8"/>
      <c r="E8" s="8"/>
      <c r="F8" s="8"/>
      <c r="G8" s="8"/>
    </row>
    <row r="9" spans="2:7" ht="12.75">
      <c r="B9" s="9"/>
      <c r="C9" s="9"/>
      <c r="D9" s="8"/>
      <c r="E9" s="8"/>
      <c r="F9" s="8"/>
      <c r="G9" s="8"/>
    </row>
    <row r="10" spans="1:7" ht="12.75">
      <c r="A10" s="2" t="s">
        <v>10</v>
      </c>
      <c r="B10" s="9"/>
      <c r="C10" s="9"/>
      <c r="D10" s="8"/>
      <c r="E10" s="8"/>
      <c r="F10" s="8"/>
      <c r="G10" s="8"/>
    </row>
    <row r="11" spans="1:7" s="4" customFormat="1" ht="12.75">
      <c r="A11" s="10"/>
      <c r="B11" s="11"/>
      <c r="C11" s="11"/>
      <c r="D11" s="10"/>
      <c r="E11" s="10"/>
      <c r="F11" s="10"/>
      <c r="G11" s="10"/>
    </row>
    <row r="12" spans="1:7" s="4" customFormat="1" ht="12.75">
      <c r="A12" s="10"/>
      <c r="B12" s="11"/>
      <c r="C12" s="11"/>
      <c r="D12" s="10"/>
      <c r="E12" s="10"/>
      <c r="F12" s="10"/>
      <c r="G12" s="10"/>
    </row>
    <row r="13" spans="1:7" s="4" customFormat="1" ht="12.75">
      <c r="A13" s="10"/>
      <c r="B13" s="11"/>
      <c r="C13" s="11"/>
      <c r="D13" s="10"/>
      <c r="E13" s="10"/>
      <c r="F13" s="10"/>
      <c r="G13" s="10"/>
    </row>
    <row r="14" spans="1:7" s="4" customFormat="1" ht="12.75">
      <c r="A14" s="10"/>
      <c r="B14" s="11"/>
      <c r="C14" s="11"/>
      <c r="D14" s="10"/>
      <c r="E14" s="10"/>
      <c r="F14" s="10"/>
      <c r="G14" s="10"/>
    </row>
    <row r="15" spans="1:7" s="4" customFormat="1" ht="12.75">
      <c r="A15" s="10"/>
      <c r="B15" s="11"/>
      <c r="C15" s="11"/>
      <c r="D15" s="10"/>
      <c r="E15" s="10"/>
      <c r="F15" s="10"/>
      <c r="G15" s="10"/>
    </row>
    <row r="16" spans="1:7" s="4" customFormat="1" ht="12.75">
      <c r="A16" s="10"/>
      <c r="B16" s="11"/>
      <c r="C16" s="11"/>
      <c r="D16" s="10"/>
      <c r="E16" s="10"/>
      <c r="F16" s="10"/>
      <c r="G16" s="10"/>
    </row>
    <row r="17" spans="1:7" s="4" customFormat="1" ht="12.75">
      <c r="A17" s="10"/>
      <c r="C17" s="11"/>
      <c r="D17" s="10"/>
      <c r="E17" s="10"/>
      <c r="F17" s="10"/>
      <c r="G17" s="10"/>
    </row>
    <row r="18" spans="1:7" s="4" customFormat="1" ht="12.75">
      <c r="A18" s="10"/>
      <c r="B18" s="11"/>
      <c r="C18" s="11"/>
      <c r="D18" s="10"/>
      <c r="E18" s="10"/>
      <c r="F18" s="10"/>
      <c r="G18" s="10"/>
    </row>
    <row r="19" spans="1:7" ht="12.75">
      <c r="A19" s="2" t="s">
        <v>11</v>
      </c>
      <c r="B19" s="9"/>
      <c r="C19" s="9"/>
      <c r="D19" s="8"/>
      <c r="E19" s="8"/>
      <c r="F19" s="8"/>
      <c r="G19" s="8"/>
    </row>
    <row r="20" spans="1:7" ht="12.75">
      <c r="A20" s="8"/>
      <c r="B20" s="4" t="s">
        <v>12</v>
      </c>
      <c r="C20" s="9"/>
      <c r="D20" s="8"/>
      <c r="E20" s="8"/>
      <c r="F20" s="8"/>
      <c r="G20" s="8"/>
    </row>
    <row r="21" spans="1:7" ht="17.25">
      <c r="A21" s="8"/>
      <c r="B21" s="9"/>
      <c r="C21" s="9" t="s">
        <v>13</v>
      </c>
      <c r="D21" s="8"/>
      <c r="E21" s="8"/>
      <c r="F21" s="8"/>
      <c r="G21" s="8"/>
    </row>
    <row r="22" spans="1:7" s="4" customFormat="1" ht="12.75">
      <c r="A22" s="10"/>
      <c r="B22" s="11"/>
      <c r="C22" s="12"/>
      <c r="D22" s="10"/>
      <c r="E22" s="10"/>
      <c r="F22" s="10"/>
      <c r="G22" s="10"/>
    </row>
    <row r="23" spans="1:7" s="4" customFormat="1" ht="12.75">
      <c r="A23" s="10"/>
      <c r="B23" s="11" t="s">
        <v>14</v>
      </c>
      <c r="C23" s="9" t="s">
        <v>15</v>
      </c>
      <c r="D23" s="10"/>
      <c r="E23" s="10"/>
      <c r="F23" s="10"/>
      <c r="G23" s="10"/>
    </row>
    <row r="24" spans="1:7" s="4" customFormat="1" ht="12.75">
      <c r="A24" s="10"/>
      <c r="B24" s="11"/>
      <c r="C24" s="9" t="s">
        <v>16</v>
      </c>
      <c r="D24" s="10"/>
      <c r="E24" s="10"/>
      <c r="F24" s="10"/>
      <c r="G24" s="10"/>
    </row>
    <row r="25" spans="1:7" s="4" customFormat="1" ht="12.75">
      <c r="A25" s="10"/>
      <c r="B25" s="11"/>
      <c r="D25" s="10"/>
      <c r="E25" s="10"/>
      <c r="F25" s="10"/>
      <c r="G25" s="10"/>
    </row>
    <row r="26" spans="1:7" s="4" customFormat="1" ht="12.75">
      <c r="A26" s="10"/>
      <c r="B26" s="11" t="s">
        <v>17</v>
      </c>
      <c r="C26" s="11"/>
      <c r="D26" s="10"/>
      <c r="E26" s="10"/>
      <c r="F26" s="10"/>
      <c r="G26" s="10"/>
    </row>
    <row r="27" spans="1:7" s="4" customFormat="1" ht="12.75">
      <c r="A27" s="10"/>
      <c r="B27" s="11"/>
      <c r="C27" s="11"/>
      <c r="D27" s="10"/>
      <c r="E27" s="10"/>
      <c r="F27" s="10"/>
      <c r="G27" s="10"/>
    </row>
    <row r="28" spans="1:7" s="4" customFormat="1" ht="12.75">
      <c r="A28" s="10"/>
      <c r="B28" s="11"/>
      <c r="C28" s="11"/>
      <c r="D28" s="10"/>
      <c r="E28" s="10"/>
      <c r="F28" s="10"/>
      <c r="G28" s="10"/>
    </row>
    <row r="29" spans="1:7" s="13" customFormat="1" ht="12.75">
      <c r="A29" s="12"/>
      <c r="B29" s="12" t="s">
        <v>18</v>
      </c>
      <c r="C29" s="12" t="s">
        <v>19</v>
      </c>
      <c r="D29" s="12" t="s">
        <v>20</v>
      </c>
      <c r="E29" s="12" t="s">
        <v>21</v>
      </c>
      <c r="F29" s="12"/>
      <c r="G29" s="12"/>
    </row>
    <row r="30" spans="2:7" s="14" customFormat="1" ht="23.25" customHeight="1">
      <c r="B30" s="15" t="s">
        <v>22</v>
      </c>
      <c r="C30" s="15" t="s">
        <v>23</v>
      </c>
      <c r="F30" s="16" t="s">
        <v>24</v>
      </c>
      <c r="G30" s="15" t="s">
        <v>25</v>
      </c>
    </row>
    <row r="31" spans="2:7" s="14" customFormat="1" ht="12.75">
      <c r="B31" s="17">
        <v>1000</v>
      </c>
      <c r="C31" s="18">
        <v>0</v>
      </c>
      <c r="D31" s="19"/>
      <c r="E31" s="19"/>
      <c r="G31" s="20">
        <v>0</v>
      </c>
    </row>
    <row r="32" spans="2:7" ht="12.75">
      <c r="B32" s="17">
        <v>600</v>
      </c>
      <c r="C32" s="18">
        <v>0.001</v>
      </c>
      <c r="D32" s="21">
        <f aca="true" t="shared" si="0" ref="D32:D41">LN(B32)</f>
        <v>6.396929655216146</v>
      </c>
      <c r="E32" s="21">
        <f aca="true" t="shared" si="1" ref="E32:E41">LN(-LN(C32))</f>
        <v>1.9326447339160655</v>
      </c>
      <c r="F32" s="22">
        <f aca="true" t="shared" si="2" ref="F32:F41">D32*$C$45+$C$48</f>
        <v>1.8975693462539276</v>
      </c>
      <c r="G32" s="20">
        <f aca="true" t="shared" si="3" ref="G32:G41">EXP(-EXP(F32))</f>
        <v>0.0012688261689870323</v>
      </c>
    </row>
    <row r="33" spans="2:7" ht="12.75">
      <c r="B33" s="17">
        <v>425</v>
      </c>
      <c r="C33" s="18">
        <v>0.007</v>
      </c>
      <c r="D33" s="21">
        <f t="shared" si="0"/>
        <v>6.052089168924417</v>
      </c>
      <c r="E33" s="21">
        <f t="shared" si="1"/>
        <v>1.6017776735626224</v>
      </c>
      <c r="F33" s="22">
        <f t="shared" si="2"/>
        <v>1.599440689399108</v>
      </c>
      <c r="G33" s="20">
        <f t="shared" si="3"/>
        <v>0.007081546836319021</v>
      </c>
    </row>
    <row r="34" spans="2:7" ht="12.75">
      <c r="B34" s="17">
        <v>300</v>
      </c>
      <c r="C34" s="18">
        <v>0.03</v>
      </c>
      <c r="D34" s="21">
        <f t="shared" si="0"/>
        <v>5.703782474656201</v>
      </c>
      <c r="E34" s="21">
        <f t="shared" si="1"/>
        <v>1.2546349002858599</v>
      </c>
      <c r="F34" s="22">
        <f t="shared" si="2"/>
        <v>1.2983153544583637</v>
      </c>
      <c r="G34" s="20">
        <f t="shared" si="3"/>
        <v>0.02565234195582508</v>
      </c>
    </row>
    <row r="35" spans="2:7" ht="12.75">
      <c r="B35" s="17">
        <v>212</v>
      </c>
      <c r="C35" s="18">
        <v>0.081</v>
      </c>
      <c r="D35" s="21">
        <f t="shared" si="0"/>
        <v>5.356586274672012</v>
      </c>
      <c r="E35" s="21">
        <f t="shared" si="1"/>
        <v>0.921599067421682</v>
      </c>
      <c r="F35" s="22">
        <f t="shared" si="2"/>
        <v>0.9981500870923483</v>
      </c>
      <c r="G35" s="20">
        <f t="shared" si="3"/>
        <v>0.0663203896962797</v>
      </c>
    </row>
    <row r="36" spans="2:7" ht="12.75">
      <c r="B36" s="17">
        <v>150</v>
      </c>
      <c r="C36" s="18">
        <v>0.123</v>
      </c>
      <c r="D36" s="21">
        <f t="shared" si="0"/>
        <v>5.0106352940962555</v>
      </c>
      <c r="E36" s="21">
        <f t="shared" si="1"/>
        <v>0.739826033484167</v>
      </c>
      <c r="F36" s="22">
        <f t="shared" si="2"/>
        <v>0.6990613626628006</v>
      </c>
      <c r="G36" s="20">
        <f t="shared" si="3"/>
        <v>0.13373923120370984</v>
      </c>
    </row>
    <row r="37" spans="2:7" ht="12.75">
      <c r="B37" s="17">
        <v>106</v>
      </c>
      <c r="C37" s="18">
        <v>0.217</v>
      </c>
      <c r="D37" s="21">
        <f t="shared" si="0"/>
        <v>4.663439094112067</v>
      </c>
      <c r="E37" s="21">
        <f t="shared" si="1"/>
        <v>0.4238667056894661</v>
      </c>
      <c r="F37" s="22">
        <f t="shared" si="2"/>
        <v>0.3988960952967844</v>
      </c>
      <c r="G37" s="20">
        <f t="shared" si="3"/>
        <v>0.22533236837413667</v>
      </c>
    </row>
    <row r="38" spans="2:7" ht="12.75">
      <c r="B38" s="17">
        <v>75</v>
      </c>
      <c r="C38" s="18">
        <v>0.305</v>
      </c>
      <c r="D38" s="21">
        <f t="shared" si="0"/>
        <v>4.31748811353631</v>
      </c>
      <c r="E38" s="21">
        <f t="shared" si="1"/>
        <v>0.17180267884724068</v>
      </c>
      <c r="F38" s="22">
        <f t="shared" si="2"/>
        <v>0.09980737086723668</v>
      </c>
      <c r="G38" s="20">
        <f t="shared" si="3"/>
        <v>0.33122477667655326</v>
      </c>
    </row>
    <row r="39" spans="2:7" ht="12.75">
      <c r="B39" s="17">
        <v>53</v>
      </c>
      <c r="C39" s="18">
        <v>0.446</v>
      </c>
      <c r="D39" s="21">
        <f t="shared" si="0"/>
        <v>3.970291913552122</v>
      </c>
      <c r="E39" s="21">
        <f t="shared" si="1"/>
        <v>-0.2138910790536648</v>
      </c>
      <c r="F39" s="22">
        <f t="shared" si="2"/>
        <v>-0.20035789649877866</v>
      </c>
      <c r="G39" s="20">
        <f t="shared" si="3"/>
        <v>0.4411202413232848</v>
      </c>
    </row>
    <row r="40" spans="2:7" ht="12.75">
      <c r="B40" s="17">
        <v>45</v>
      </c>
      <c r="C40" s="18">
        <v>0.505</v>
      </c>
      <c r="D40" s="21">
        <f t="shared" si="0"/>
        <v>3.8066624897703196</v>
      </c>
      <c r="E40" s="21">
        <f t="shared" si="1"/>
        <v>-0.38097224760333603</v>
      </c>
      <c r="F40" s="22">
        <f t="shared" si="2"/>
        <v>-0.34182220325285195</v>
      </c>
      <c r="G40" s="20">
        <f t="shared" si="3"/>
        <v>0.49141096097488224</v>
      </c>
    </row>
    <row r="41" spans="2:7" ht="12.75">
      <c r="B41" s="17">
        <v>38</v>
      </c>
      <c r="C41" s="18">
        <v>0.542</v>
      </c>
      <c r="D41" s="21">
        <f t="shared" si="0"/>
        <v>3.6375861597263857</v>
      </c>
      <c r="E41" s="21">
        <f t="shared" si="1"/>
        <v>-0.49022384276956393</v>
      </c>
      <c r="F41" s="22">
        <f t="shared" si="2"/>
        <v>-0.48799558249840036</v>
      </c>
      <c r="G41" s="20">
        <f t="shared" si="3"/>
        <v>0.5412599671675372</v>
      </c>
    </row>
    <row r="42" spans="2:7" ht="12.75">
      <c r="B42" s="17">
        <v>0</v>
      </c>
      <c r="C42" s="18">
        <v>1</v>
      </c>
      <c r="D42" s="19"/>
      <c r="E42" s="19"/>
      <c r="G42" s="20">
        <v>1</v>
      </c>
    </row>
    <row r="45" spans="2:3" ht="12.75">
      <c r="B45" s="9" t="s">
        <v>26</v>
      </c>
      <c r="C45" s="4">
        <f>SLOPE(E32:E41,D32:D41)</f>
        <v>0.8645407621963753</v>
      </c>
    </row>
    <row r="46" spans="5:6" ht="12.75">
      <c r="E46" s="23" t="s">
        <v>27</v>
      </c>
      <c r="F46" s="24">
        <f>RSQ(E32:E41,D32:D41)</f>
        <v>0.9971387812562815</v>
      </c>
    </row>
    <row r="47" ht="12.75">
      <c r="E47" s="25" t="s">
        <v>28</v>
      </c>
    </row>
    <row r="48" spans="2:5" ht="14.25">
      <c r="B48" s="9" t="s">
        <v>29</v>
      </c>
      <c r="C48" s="4">
        <f>INTERCEPT(E32:E41,D32:D41)</f>
        <v>-3.6328370935832357</v>
      </c>
      <c r="E48" s="25" t="s">
        <v>30</v>
      </c>
    </row>
    <row r="49" spans="2:3" ht="14.25">
      <c r="B49" s="9" t="s">
        <v>31</v>
      </c>
      <c r="C49" s="4">
        <f>EXP(-C48/C45)</f>
        <v>66.82268231249391</v>
      </c>
    </row>
    <row r="52" ht="12.75">
      <c r="A52" s="2" t="s">
        <v>32</v>
      </c>
    </row>
    <row r="63" ht="14.25"/>
    <row r="72" ht="12.75">
      <c r="A72" s="2" t="s">
        <v>33</v>
      </c>
    </row>
    <row r="74" ht="12.75">
      <c r="B74" s="4" t="s">
        <v>34</v>
      </c>
    </row>
    <row r="75" ht="12.75">
      <c r="B75" s="4" t="s">
        <v>35</v>
      </c>
    </row>
    <row r="76" ht="12.75">
      <c r="B76" s="4" t="s">
        <v>36</v>
      </c>
    </row>
    <row r="77" ht="12.75">
      <c r="B77" s="4" t="s">
        <v>37</v>
      </c>
    </row>
    <row r="78" ht="12.75">
      <c r="B78" s="4" t="s">
        <v>38</v>
      </c>
    </row>
    <row r="85" ht="12.75">
      <c r="B85" s="4" t="s">
        <v>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22">
      <selection activeCell="B44" sqref="B44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40</v>
      </c>
      <c r="E1" s="1">
        <f>T(CalcCover!E1)</f>
        <v>0</v>
      </c>
      <c r="F1" s="3">
        <f ca="1">TODAY()</f>
        <v>41804</v>
      </c>
    </row>
    <row r="2" spans="1:6" ht="12.75">
      <c r="A2" s="1"/>
      <c r="E2" s="1">
        <f>T(CalcCover!E2)</f>
        <v>0</v>
      </c>
      <c r="F2" s="4">
        <f>T(CalcCover!F2)</f>
        <v>0</v>
      </c>
    </row>
    <row r="3" spans="1:6" ht="12.75">
      <c r="A3" s="1">
        <f>T(CalcCover!A3)</f>
        <v>0</v>
      </c>
      <c r="B3" s="4">
        <f>T(CalcCover!B3)</f>
        <v>0</v>
      </c>
      <c r="E3" s="1">
        <f>T(CalcCover!E3)</f>
        <v>0</v>
      </c>
      <c r="F3" s="4">
        <f>T(CalcCover!F3)</f>
        <v>0</v>
      </c>
    </row>
    <row r="4" spans="1:2" ht="12.75">
      <c r="A4" s="1">
        <f>T(CalcCover!A4)</f>
        <v>0</v>
      </c>
      <c r="B4" s="4">
        <f>T(CalcCover!B4)</f>
        <v>0</v>
      </c>
    </row>
    <row r="5" spans="1:7" ht="12.75">
      <c r="A5" s="6"/>
      <c r="B5" s="6">
        <f>T(CalcCover!B5)</f>
        <v>0</v>
      </c>
      <c r="C5" s="6"/>
      <c r="D5" s="6"/>
      <c r="E5" s="6"/>
      <c r="F5" s="6"/>
      <c r="G5" s="6"/>
    </row>
    <row r="7" spans="1:8" ht="12.75">
      <c r="A7" s="26" t="s">
        <v>41</v>
      </c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 t="s">
        <v>42</v>
      </c>
      <c r="B9" s="4"/>
      <c r="C9" s="4"/>
      <c r="D9" s="4"/>
      <c r="E9" s="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4" t="s">
        <v>43</v>
      </c>
      <c r="B11" s="1" t="s">
        <v>44</v>
      </c>
      <c r="C11" s="4"/>
      <c r="D11" s="4"/>
      <c r="E11" s="4"/>
      <c r="F11" s="4"/>
      <c r="G11" s="4"/>
      <c r="H11" s="4"/>
    </row>
    <row r="12" spans="1:8" ht="16.5">
      <c r="A12" s="4"/>
      <c r="B12" s="4" t="s">
        <v>45</v>
      </c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 t="s">
        <v>46</v>
      </c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5.75">
      <c r="A16" s="4"/>
      <c r="B16" s="4" t="s">
        <v>47</v>
      </c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 t="s">
        <v>48</v>
      </c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 t="s">
        <v>49</v>
      </c>
      <c r="C20" s="4"/>
      <c r="D20" s="4"/>
      <c r="E20" s="4" t="s">
        <v>50</v>
      </c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5.75">
      <c r="A23" s="4" t="s">
        <v>51</v>
      </c>
      <c r="B23" s="4" t="s">
        <v>47</v>
      </c>
      <c r="C23" s="4"/>
      <c r="D23" s="4"/>
      <c r="E23" s="4"/>
      <c r="F23" s="4"/>
      <c r="G23" s="4"/>
      <c r="H23" s="4"/>
    </row>
    <row r="24" spans="1:2" ht="15.75">
      <c r="A24" s="4" t="s">
        <v>52</v>
      </c>
      <c r="B24" s="4" t="s">
        <v>53</v>
      </c>
    </row>
    <row r="25" spans="1:2" ht="15.75">
      <c r="A25" s="4" t="s">
        <v>54</v>
      </c>
      <c r="B25" s="4" t="s">
        <v>55</v>
      </c>
    </row>
    <row r="26" spans="1:2" ht="15.75">
      <c r="A26" s="4" t="s">
        <v>56</v>
      </c>
      <c r="B26" s="4" t="s">
        <v>57</v>
      </c>
    </row>
    <row r="27" spans="1:2" ht="14.25">
      <c r="A27" s="4" t="s">
        <v>58</v>
      </c>
      <c r="B27" s="1" t="s">
        <v>59</v>
      </c>
    </row>
    <row r="28" ht="12.75">
      <c r="B28" s="4"/>
    </row>
    <row r="29" ht="12.75">
      <c r="B29" s="4" t="s">
        <v>60</v>
      </c>
    </row>
    <row r="30" ht="12.75">
      <c r="D30" s="4" t="s">
        <v>61</v>
      </c>
    </row>
    <row r="31" ht="12.75">
      <c r="D31" s="4" t="s">
        <v>62</v>
      </c>
    </row>
    <row r="32" ht="15.75">
      <c r="D32" s="4" t="s">
        <v>63</v>
      </c>
    </row>
    <row r="34" ht="12.75">
      <c r="B34" s="4" t="s">
        <v>64</v>
      </c>
    </row>
    <row r="35" ht="12.75">
      <c r="B35" s="4" t="s">
        <v>65</v>
      </c>
    </row>
    <row r="36" ht="12.75">
      <c r="B36" s="4" t="s">
        <v>66</v>
      </c>
    </row>
    <row r="38" ht="12.75">
      <c r="C38" s="4" t="s">
        <v>67</v>
      </c>
    </row>
    <row r="40" ht="12.75">
      <c r="B40" s="4" t="s">
        <v>68</v>
      </c>
    </row>
    <row r="42" ht="14.25">
      <c r="B42" s="1" t="s"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67">
      <selection activeCell="B102" sqref="B102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70</v>
      </c>
      <c r="E1" s="1">
        <f>T(CalcCover!E1)</f>
        <v>0</v>
      </c>
      <c r="F1" s="3">
        <f ca="1">TODAY()</f>
        <v>41804</v>
      </c>
    </row>
    <row r="2" spans="1:6" ht="12.75">
      <c r="A2" s="1"/>
      <c r="E2" s="1">
        <f>T(CalcCover!E2)</f>
        <v>0</v>
      </c>
      <c r="F2" s="4">
        <f>T(CalcCover!F2)</f>
        <v>0</v>
      </c>
    </row>
    <row r="3" spans="1:6" ht="12.75">
      <c r="A3" s="1">
        <f>T(CalcCover!A3)</f>
        <v>0</v>
      </c>
      <c r="B3" s="4">
        <f>T(CalcCover!B3)</f>
        <v>0</v>
      </c>
      <c r="E3" s="1">
        <f>T(CalcCover!E3)</f>
        <v>0</v>
      </c>
      <c r="F3" s="4">
        <f>T(CalcCover!F3)</f>
        <v>0</v>
      </c>
    </row>
    <row r="4" spans="1:2" ht="12.75">
      <c r="A4" s="1">
        <f>T(CalcCover!A4)</f>
        <v>0</v>
      </c>
      <c r="B4" s="4">
        <f>T(CalcCover!B4)</f>
        <v>0</v>
      </c>
    </row>
    <row r="5" spans="1:7" ht="12.75">
      <c r="A5" s="6"/>
      <c r="B5" s="6">
        <f>T(CalcCover!B5)</f>
        <v>0</v>
      </c>
      <c r="C5" s="6"/>
      <c r="D5" s="6"/>
      <c r="E5" s="6"/>
      <c r="F5" s="6"/>
      <c r="G5" s="6"/>
    </row>
    <row r="7" ht="12.75">
      <c r="A7" s="26" t="s">
        <v>71</v>
      </c>
    </row>
    <row r="9" ht="12.75">
      <c r="A9" s="1" t="s">
        <v>72</v>
      </c>
    </row>
    <row r="10" ht="12.75">
      <c r="B10" s="4" t="s">
        <v>73</v>
      </c>
    </row>
    <row r="11" ht="12.75">
      <c r="B11" s="4" t="s">
        <v>74</v>
      </c>
    </row>
    <row r="13" ht="12.75">
      <c r="A13" s="1" t="s">
        <v>11</v>
      </c>
    </row>
    <row r="14" ht="12.75">
      <c r="B14" s="4" t="s">
        <v>75</v>
      </c>
    </row>
    <row r="16" ht="12.75">
      <c r="B16" s="4" t="s">
        <v>76</v>
      </c>
    </row>
    <row r="18" ht="12.75">
      <c r="B18" s="4" t="s">
        <v>77</v>
      </c>
    </row>
    <row r="19" ht="12.75">
      <c r="B19" s="4" t="s">
        <v>78</v>
      </c>
    </row>
    <row r="42" ht="12.75">
      <c r="B42" s="4" t="s">
        <v>79</v>
      </c>
    </row>
    <row r="44" ht="12.75">
      <c r="B44" s="4" t="s">
        <v>80</v>
      </c>
    </row>
    <row r="46" spans="2:6" ht="12.75">
      <c r="B46" s="4" t="s">
        <v>81</v>
      </c>
      <c r="F46" s="27">
        <f>CalcCover!B31</f>
        <v>1000</v>
      </c>
    </row>
    <row r="47" spans="2:6" ht="12.75">
      <c r="B47" s="4" t="s">
        <v>82</v>
      </c>
      <c r="F47" s="28">
        <f>CalcCover!B32</f>
        <v>600</v>
      </c>
    </row>
    <row r="48" ht="12.75">
      <c r="F48" s="28">
        <f>CalcCover!B33</f>
        <v>425</v>
      </c>
    </row>
    <row r="49" ht="12.75">
      <c r="F49" s="28">
        <f>CalcCover!B34</f>
        <v>300</v>
      </c>
    </row>
    <row r="50" ht="12.75">
      <c r="F50" s="28">
        <f>CalcCover!B35</f>
        <v>212</v>
      </c>
    </row>
    <row r="51" ht="12.75">
      <c r="F51" s="28">
        <f>CalcCover!B36</f>
        <v>150</v>
      </c>
    </row>
    <row r="52" ht="12.75">
      <c r="F52" s="28">
        <f>CalcCover!B37</f>
        <v>106</v>
      </c>
    </row>
    <row r="53" ht="12.75">
      <c r="F53" s="28">
        <f>CalcCover!B38</f>
        <v>75</v>
      </c>
    </row>
    <row r="54" ht="12.75">
      <c r="F54" s="28">
        <f>CalcCover!B39</f>
        <v>53</v>
      </c>
    </row>
    <row r="55" spans="2:6" ht="12.75">
      <c r="B55" s="4" t="s">
        <v>83</v>
      </c>
      <c r="F55" s="28">
        <f>CalcCover!B40</f>
        <v>45</v>
      </c>
    </row>
    <row r="56" ht="12.75">
      <c r="F56" s="28">
        <f>CalcCover!B41</f>
        <v>38</v>
      </c>
    </row>
    <row r="57" ht="12.75">
      <c r="F57" s="29">
        <f>CalcCover!B42</f>
        <v>0</v>
      </c>
    </row>
    <row r="59" ht="12.75">
      <c r="F59" s="27">
        <f>CalcCover!C31</f>
        <v>0</v>
      </c>
    </row>
    <row r="60" ht="12.75">
      <c r="F60" s="28">
        <f>CalcCover!C32</f>
        <v>0.001</v>
      </c>
    </row>
    <row r="61" ht="12.75">
      <c r="F61" s="28">
        <f>CalcCover!C33</f>
        <v>0.007</v>
      </c>
    </row>
    <row r="62" ht="12.75">
      <c r="F62" s="28">
        <f>CalcCover!C34</f>
        <v>0.03</v>
      </c>
    </row>
    <row r="63" ht="12.75">
      <c r="F63" s="28">
        <f>CalcCover!C35</f>
        <v>0.081</v>
      </c>
    </row>
    <row r="64" ht="12.75">
      <c r="F64" s="28">
        <f>CalcCover!C36</f>
        <v>0.123</v>
      </c>
    </row>
    <row r="65" ht="12.75">
      <c r="F65" s="28">
        <f>CalcCover!C37</f>
        <v>0.217</v>
      </c>
    </row>
    <row r="66" ht="12.75">
      <c r="F66" s="28">
        <f>CalcCover!C38</f>
        <v>0.305</v>
      </c>
    </row>
    <row r="67" ht="12.75">
      <c r="F67" s="28">
        <f>CalcCover!C39</f>
        <v>0.446</v>
      </c>
    </row>
    <row r="68" spans="2:6" ht="12.75">
      <c r="B68" s="4" t="s">
        <v>84</v>
      </c>
      <c r="F68" s="28">
        <f>CalcCover!C40</f>
        <v>0.505</v>
      </c>
    </row>
    <row r="69" ht="12.75">
      <c r="F69" s="28">
        <f>CalcCover!C41</f>
        <v>0.542</v>
      </c>
    </row>
    <row r="70" ht="12.75">
      <c r="F70" s="29">
        <f>CalcCover!C42</f>
        <v>1</v>
      </c>
    </row>
    <row r="71" ht="12.75">
      <c r="B71" s="4" t="s">
        <v>85</v>
      </c>
    </row>
    <row r="73" ht="12.75">
      <c r="B73" s="4" t="s">
        <v>86</v>
      </c>
    </row>
    <row r="75" ht="12.75">
      <c r="B75" s="1" t="s">
        <v>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G. Doll Consulting Ltd</dc:creator>
  <cp:keywords/>
  <dc:description/>
  <cp:lastModifiedBy>Alex Doll</cp:lastModifiedBy>
  <cp:lastPrinted>2006-12-06T19:34:49Z</cp:lastPrinted>
  <dcterms:created xsi:type="dcterms:W3CDTF">2006-12-06T17:57:36Z</dcterms:created>
  <dcterms:modified xsi:type="dcterms:W3CDTF">2014-06-14T17:35:20Z</dcterms:modified>
  <cp:category/>
  <cp:version/>
  <cp:contentType/>
  <cp:contentStatus/>
  <cp:revision>2</cp:revision>
</cp:coreProperties>
</file>